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michalak\Desktop\"/>
    </mc:Choice>
  </mc:AlternateContent>
  <bookViews>
    <workbookView xWindow="0" yWindow="0" windowWidth="21600" windowHeight="9735"/>
  </bookViews>
  <sheets>
    <sheet name="RS vs DS Cost Analysi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2" l="1"/>
  <c r="B17" i="2"/>
  <c r="B16" i="2"/>
  <c r="B32" i="2"/>
  <c r="A15" i="2"/>
  <c r="D15" i="2"/>
  <c r="G20" i="2"/>
  <c r="G14" i="2"/>
  <c r="G21" i="2"/>
  <c r="B37" i="2"/>
  <c r="B31" i="2"/>
  <c r="B41" i="2"/>
  <c r="B39" i="2"/>
  <c r="B26" i="2"/>
  <c r="B24" i="2"/>
  <c r="B20" i="2"/>
  <c r="B34" i="2"/>
  <c r="B33" i="2"/>
  <c r="B22" i="2"/>
  <c r="B27" i="2"/>
  <c r="B36" i="2"/>
  <c r="B42" i="2"/>
</calcChain>
</file>

<file path=xl/sharedStrings.xml><?xml version="1.0" encoding="utf-8"?>
<sst xmlns="http://schemas.openxmlformats.org/spreadsheetml/2006/main" count="85" uniqueCount="68">
  <si>
    <t>Lot Size</t>
  </si>
  <si>
    <t>Sorting Rate (pcs/hr)</t>
  </si>
  <si>
    <t>Packing Rate (pcs/hr)</t>
  </si>
  <si>
    <t>Sorting/Packing Labor Rate ($/hr)</t>
  </si>
  <si>
    <t>Sorting Cost ($/pc)</t>
  </si>
  <si>
    <t>Cost of Scrap ($/pc)</t>
  </si>
  <si>
    <t>Part Weight (lbs)</t>
  </si>
  <si>
    <t>Packing Cost ($/pc)</t>
  </si>
  <si>
    <t>Cost to Manufacture</t>
  </si>
  <si>
    <t>Return Shipping to Manufacturer ($/pc)</t>
  </si>
  <si>
    <t>Ship to End Customer ($/pc)</t>
  </si>
  <si>
    <t>Ship to End Customer ($/lot)</t>
  </si>
  <si>
    <t>Shipping to Dip-Spin Coater ($/lot)</t>
  </si>
  <si>
    <t>Shipping to Dip-Spin Coater ($/pc)</t>
  </si>
  <si>
    <t>Coating Process ($/pc)</t>
  </si>
  <si>
    <t>Bad Parts are Scrapped</t>
  </si>
  <si>
    <t>Bad Parts are Reworked</t>
  </si>
  <si>
    <t>Cost of Rework ($/pc)</t>
  </si>
  <si>
    <t>Rate of Bad Parts</t>
  </si>
  <si>
    <t>Scrap Rate of Reworked Parts</t>
  </si>
  <si>
    <t>Total Cost (Bad Parts are Scrapped) ($/pc)</t>
  </si>
  <si>
    <t>Total Cost (Bad Parts Reworked Once) ($/pc)</t>
  </si>
  <si>
    <t>Reshipping to Dip-Spin Coater ($/pc)</t>
  </si>
  <si>
    <t>Recoating Process ($/pc)</t>
  </si>
  <si>
    <t>Reshipping to Dip-Spin Coater ($/lot)</t>
  </si>
  <si>
    <t>Re-sorting Cost ($/pc)</t>
  </si>
  <si>
    <t>Shipping to Rack Spray ($/pc)</t>
  </si>
  <si>
    <t>Shipping to Rack Spray ($/lot)</t>
  </si>
  <si>
    <t>Direct ship to end customer from rack spray</t>
  </si>
  <si>
    <t>Parts already packed, included in price</t>
  </si>
  <si>
    <t>Rack Spray Coating</t>
  </si>
  <si>
    <t>Dip Spin Coating</t>
  </si>
  <si>
    <t>Coating Costs</t>
  </si>
  <si>
    <t>Notes/Explanation</t>
  </si>
  <si>
    <t>No need to sort</t>
  </si>
  <si>
    <t>No return shipping to manufacturer necessary</t>
  </si>
  <si>
    <t>Inputs - Information that needs to be entered</t>
  </si>
  <si>
    <t>Outputs - This cell is a value calculated from inputs</t>
  </si>
  <si>
    <t>This is your total cost prior to coating</t>
  </si>
  <si>
    <t>The typical amount you send to coating</t>
  </si>
  <si>
    <t>Freight rate to coating company</t>
  </si>
  <si>
    <t>Assumes same freight rate returning</t>
  </si>
  <si>
    <t>Your labor rate including benefits</t>
  </si>
  <si>
    <t>Your PPH sorting rate</t>
  </si>
  <si>
    <t>This is the % of rejected parts after sorting</t>
  </si>
  <si>
    <t>Your PPH packing rate</t>
  </si>
  <si>
    <t xml:space="preserve">Freight rate to ship to end customer </t>
  </si>
  <si>
    <t>Total cost per piece if rejected parts are scrapped</t>
  </si>
  <si>
    <t>Complete this section if reworking and re-processing rejected parts</t>
  </si>
  <si>
    <t>This is the % of rejected parts after sorting after rework</t>
  </si>
  <si>
    <t xml:space="preserve">Total cost of reworked parts </t>
  </si>
  <si>
    <t>Total cost of rack-spray parts</t>
  </si>
  <si>
    <t>Your quoted rack-spray piece price</t>
  </si>
  <si>
    <t>Total Cost ($/pc)</t>
  </si>
  <si>
    <t>Dip Spin vs Rack Spray Total Cost Comparison Template</t>
  </si>
  <si>
    <t xml:space="preserve">Enter your part specific values in the blue boxes below. If a process step is not applicable, input "0". The green boxes will automatically calculate costs based on your inputs. </t>
  </si>
  <si>
    <t>salesgroup@decc.com</t>
  </si>
  <si>
    <t>www.DECC.com</t>
  </si>
  <si>
    <t>616-245-0431</t>
  </si>
  <si>
    <t>Dip Spin Pricing Type</t>
  </si>
  <si>
    <t>This is whether dip spin is charged as $/lb or $/pc</t>
  </si>
  <si>
    <t>$/lb</t>
  </si>
  <si>
    <t>$/pc</t>
  </si>
  <si>
    <t>Piece price (only calculated if price per lb is input)</t>
  </si>
  <si>
    <t xml:space="preserve">Use this template to compare a dip-spin total cost analysis with a rack-spray total cost analysis to determine which price is ultimately more beneficial. </t>
  </si>
  <si>
    <t xml:space="preserve">Use this template to estimate cost for a future program if the part geometry is questionable for a dip-spin coating method or to analyze a current production part where you are experiencing quality issues from a dip-spin application. </t>
  </si>
  <si>
    <t>This cost analysis assumes your coated components will be direct shipped to your end customer from your rack-spray coating applicator.</t>
  </si>
  <si>
    <t xml:space="preserve">A rack-spray cost won't turn out to be the most beneficial after an analysis in every case. In the instances it does, be sure to contact us - DECC can expedite the program launch process so you can stop sorting and start saving money as soon as possible.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</si>
</sst>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1" fillId="2" borderId="3" xfId="0" applyFont="1" applyFill="1" applyBorder="1" applyAlignment="1">
      <alignment horizontal="right"/>
    </xf>
    <xf numFmtId="44" fontId="0" fillId="2" borderId="4" xfId="0" applyNumberFormat="1" applyFill="1" applyBorder="1" applyAlignment="1">
      <alignment horizontal="left"/>
    </xf>
    <xf numFmtId="0" fontId="1" fillId="2" borderId="5" xfId="0" applyFont="1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164" fontId="0" fillId="2" borderId="6" xfId="0" applyNumberFormat="1" applyFill="1" applyBorder="1" applyAlignment="1">
      <alignment horizontal="left"/>
    </xf>
    <xf numFmtId="44" fontId="0" fillId="2" borderId="6" xfId="0" applyNumberFormat="1" applyFill="1" applyBorder="1" applyAlignment="1">
      <alignment horizontal="left"/>
    </xf>
    <xf numFmtId="9" fontId="0" fillId="2" borderId="6" xfId="0" applyNumberForma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164" fontId="0" fillId="3" borderId="6" xfId="0" applyNumberFormat="1" applyFill="1" applyBorder="1" applyAlignment="1">
      <alignment horizontal="left"/>
    </xf>
    <xf numFmtId="44" fontId="0" fillId="3" borderId="10" xfId="0" applyNumberFormat="1" applyFill="1" applyBorder="1" applyAlignment="1">
      <alignment horizontal="left"/>
    </xf>
    <xf numFmtId="44" fontId="0" fillId="3" borderId="2" xfId="0" applyNumberFormat="1" applyFill="1" applyBorder="1" applyAlignment="1">
      <alignment horizontal="left"/>
    </xf>
    <xf numFmtId="0" fontId="0" fillId="3" borderId="7" xfId="0" applyFill="1" applyBorder="1" applyAlignment="1">
      <alignment horizontal="right"/>
    </xf>
    <xf numFmtId="44" fontId="0" fillId="3" borderId="8" xfId="0" applyNumberFormat="1" applyFill="1" applyBorder="1" applyAlignment="1">
      <alignment horizontal="left"/>
    </xf>
    <xf numFmtId="0" fontId="1" fillId="3" borderId="12" xfId="0" applyFont="1" applyFill="1" applyBorder="1" applyAlignment="1">
      <alignment horizontal="right"/>
    </xf>
    <xf numFmtId="44" fontId="0" fillId="3" borderId="13" xfId="0" applyNumberFormat="1" applyFill="1" applyBorder="1" applyAlignment="1">
      <alignment horizontal="left"/>
    </xf>
    <xf numFmtId="0" fontId="0" fillId="4" borderId="14" xfId="0" applyFill="1" applyBorder="1"/>
    <xf numFmtId="0" fontId="1" fillId="4" borderId="1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9" xfId="0" applyFont="1" applyBorder="1" applyAlignment="1">
      <alignment horizontal="left"/>
    </xf>
    <xf numFmtId="0" fontId="0" fillId="0" borderId="20" xfId="0" applyBorder="1"/>
    <xf numFmtId="0" fontId="0" fillId="0" borderId="17" xfId="0" applyBorder="1"/>
    <xf numFmtId="0" fontId="3" fillId="0" borderId="21" xfId="0" applyFont="1" applyBorder="1" applyAlignment="1">
      <alignment horizontal="left"/>
    </xf>
    <xf numFmtId="0" fontId="3" fillId="0" borderId="19" xfId="0" applyFont="1" applyBorder="1"/>
    <xf numFmtId="0" fontId="3" fillId="0" borderId="21" xfId="0" applyFont="1" applyBorder="1"/>
    <xf numFmtId="0" fontId="1" fillId="0" borderId="21" xfId="0" applyFont="1" applyBorder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0" fillId="3" borderId="14" xfId="0" applyFill="1" applyBorder="1"/>
    <xf numFmtId="0" fontId="3" fillId="3" borderId="11" xfId="0" applyFont="1" applyFill="1" applyBorder="1" applyAlignment="1">
      <alignment horizontal="left"/>
    </xf>
    <xf numFmtId="0" fontId="3" fillId="3" borderId="11" xfId="0" applyFont="1" applyFill="1" applyBorder="1"/>
    <xf numFmtId="0" fontId="1" fillId="0" borderId="0" xfId="0" applyFont="1" applyFill="1" applyBorder="1" applyAlignment="1">
      <alignment horizontal="center"/>
    </xf>
    <xf numFmtId="164" fontId="0" fillId="3" borderId="10" xfId="0" applyNumberFormat="1" applyFill="1" applyBorder="1" applyAlignment="1">
      <alignment horizontal="left"/>
    </xf>
    <xf numFmtId="44" fontId="0" fillId="0" borderId="0" xfId="0" applyNumberFormat="1" applyFill="1" applyBorder="1" applyAlignment="1">
      <alignment horizontal="left"/>
    </xf>
    <xf numFmtId="0" fontId="3" fillId="3" borderId="16" xfId="0" applyFont="1" applyFill="1" applyBorder="1"/>
    <xf numFmtId="164" fontId="0" fillId="0" borderId="0" xfId="0" applyNumberFormat="1" applyFill="1" applyBorder="1" applyAlignment="1">
      <alignment horizontal="left"/>
    </xf>
    <xf numFmtId="0" fontId="0" fillId="0" borderId="21" xfId="0" applyBorder="1"/>
    <xf numFmtId="0" fontId="8" fillId="0" borderId="0" xfId="0" applyFont="1" applyAlignment="1">
      <alignment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9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32</xdr:row>
      <xdr:rowOff>159343</xdr:rowOff>
    </xdr:from>
    <xdr:to>
      <xdr:col>8</xdr:col>
      <xdr:colOff>1133475</xdr:colOff>
      <xdr:row>38</xdr:row>
      <xdr:rowOff>174275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6903043"/>
          <a:ext cx="4476750" cy="1157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ecc.com/" TargetMode="External"/><Relationship Id="rId1" Type="http://schemas.openxmlformats.org/officeDocument/2006/relationships/hyperlink" Target="mailto:salesgroup@decc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N42"/>
  <sheetViews>
    <sheetView tabSelected="1" zoomScaleNormal="100" workbookViewId="0">
      <selection activeCell="I36" sqref="I36"/>
    </sheetView>
  </sheetViews>
  <sheetFormatPr defaultRowHeight="15" x14ac:dyDescent="0.25"/>
  <cols>
    <col min="1" max="1" width="40.85546875" style="1" bestFit="1" customWidth="1"/>
    <col min="2" max="2" width="10.5703125" style="2" bestFit="1" customWidth="1"/>
    <col min="3" max="3" width="2.7109375" customWidth="1"/>
    <col min="4" max="4" width="51.140625" bestFit="1" customWidth="1"/>
    <col min="5" max="5" width="2.7109375" customWidth="1"/>
    <col min="6" max="6" width="38.28515625" bestFit="1" customWidth="1"/>
    <col min="7" max="7" width="9" bestFit="1" customWidth="1"/>
    <col min="8" max="8" width="2.7109375" customWidth="1"/>
    <col min="9" max="9" width="42.5703125" bestFit="1" customWidth="1"/>
    <col min="14" max="14" width="0" hidden="1" customWidth="1"/>
  </cols>
  <sheetData>
    <row r="2" spans="1:14" ht="28.5" customHeight="1" x14ac:dyDescent="0.5">
      <c r="A2" s="40" t="s">
        <v>54</v>
      </c>
      <c r="E2" s="38"/>
      <c r="F2" s="38"/>
      <c r="G2" s="38"/>
      <c r="H2" s="38"/>
      <c r="I2" s="38"/>
    </row>
    <row r="3" spans="1:14" ht="19.5" customHeight="1" x14ac:dyDescent="0.5">
      <c r="A3" s="50" t="s">
        <v>64</v>
      </c>
      <c r="E3" s="38"/>
      <c r="F3" s="38"/>
      <c r="G3" s="38"/>
      <c r="H3" s="38"/>
      <c r="I3" s="38"/>
    </row>
    <row r="4" spans="1:14" ht="17.25" customHeight="1" x14ac:dyDescent="0.5">
      <c r="A4" s="39" t="s">
        <v>55</v>
      </c>
      <c r="E4" s="38"/>
      <c r="F4" s="38"/>
      <c r="G4" s="38"/>
      <c r="H4" s="38"/>
      <c r="I4" s="38"/>
    </row>
    <row r="5" spans="1:14" ht="21.75" customHeight="1" thickBot="1" x14ac:dyDescent="0.3"/>
    <row r="6" spans="1:14" ht="15.75" thickBot="1" x14ac:dyDescent="0.3">
      <c r="A6" s="6" t="s">
        <v>8</v>
      </c>
      <c r="B6" s="7"/>
      <c r="D6" s="30" t="s">
        <v>38</v>
      </c>
      <c r="F6" s="52" t="s">
        <v>36</v>
      </c>
      <c r="G6" s="53"/>
      <c r="H6" s="44"/>
      <c r="N6" t="s">
        <v>61</v>
      </c>
    </row>
    <row r="7" spans="1:14" ht="15.75" thickBot="1" x14ac:dyDescent="0.3">
      <c r="A7" s="8" t="s">
        <v>0</v>
      </c>
      <c r="B7" s="9"/>
      <c r="D7" s="30" t="s">
        <v>39</v>
      </c>
      <c r="F7" s="54" t="s">
        <v>37</v>
      </c>
      <c r="G7" s="55"/>
      <c r="H7" s="44"/>
      <c r="N7" t="s">
        <v>62</v>
      </c>
    </row>
    <row r="8" spans="1:14" x14ac:dyDescent="0.25">
      <c r="A8" s="8" t="s">
        <v>59</v>
      </c>
      <c r="B8" s="9"/>
      <c r="D8" s="30" t="s">
        <v>60</v>
      </c>
      <c r="F8" s="44"/>
      <c r="G8" s="44"/>
      <c r="H8" s="44"/>
    </row>
    <row r="9" spans="1:14" ht="15.75" thickBot="1" x14ac:dyDescent="0.3">
      <c r="A9" s="10" t="s">
        <v>6</v>
      </c>
      <c r="B9" s="11"/>
      <c r="F9" s="3"/>
      <c r="G9" s="4"/>
      <c r="H9" s="4"/>
    </row>
    <row r="10" spans="1:14" s="5" customFormat="1" ht="15.75" thickBot="1" x14ac:dyDescent="0.3">
      <c r="A10" s="3"/>
      <c r="B10" s="4"/>
      <c r="F10" s="3"/>
      <c r="G10" s="4"/>
      <c r="H10" s="4"/>
    </row>
    <row r="11" spans="1:14" ht="15.75" thickBot="1" x14ac:dyDescent="0.3">
      <c r="A11" s="64" t="s">
        <v>31</v>
      </c>
      <c r="B11" s="65"/>
      <c r="C11" s="65"/>
      <c r="D11" s="66"/>
      <c r="F11" s="60" t="s">
        <v>30</v>
      </c>
      <c r="G11" s="62"/>
      <c r="H11" s="63"/>
      <c r="I11" s="61"/>
    </row>
    <row r="12" spans="1:14" ht="15.75" thickBot="1" x14ac:dyDescent="0.3">
      <c r="A12" s="56" t="s">
        <v>15</v>
      </c>
      <c r="B12" s="57"/>
      <c r="C12" s="27"/>
      <c r="D12" s="28" t="s">
        <v>33</v>
      </c>
      <c r="F12" s="60" t="s">
        <v>32</v>
      </c>
      <c r="G12" s="61"/>
      <c r="H12" s="65" t="s">
        <v>33</v>
      </c>
      <c r="I12" s="66"/>
    </row>
    <row r="13" spans="1:14" x14ac:dyDescent="0.25">
      <c r="A13" s="12" t="s">
        <v>12</v>
      </c>
      <c r="B13" s="7"/>
      <c r="C13" s="32"/>
      <c r="D13" s="31" t="s">
        <v>40</v>
      </c>
      <c r="F13" s="12" t="s">
        <v>27</v>
      </c>
      <c r="G13" s="7"/>
      <c r="H13" s="46"/>
      <c r="I13" s="34" t="s">
        <v>40</v>
      </c>
    </row>
    <row r="14" spans="1:14" x14ac:dyDescent="0.25">
      <c r="A14" s="17" t="s">
        <v>13</v>
      </c>
      <c r="B14" s="20" t="e">
        <f>B13/$B$7</f>
        <v>#DIV/0!</v>
      </c>
      <c r="C14" s="33"/>
      <c r="D14" s="34"/>
      <c r="F14" s="17" t="s">
        <v>26</v>
      </c>
      <c r="G14" s="20" t="e">
        <f>G13/$B$7</f>
        <v>#DIV/0!</v>
      </c>
      <c r="H14" s="48"/>
      <c r="I14" s="49"/>
    </row>
    <row r="15" spans="1:14" x14ac:dyDescent="0.25">
      <c r="A15" s="13" t="str">
        <f>IF(B8="$/pc","Coating Process ($/pc)","Coating Process ($/lb)")</f>
        <v>Coating Process ($/lb)</v>
      </c>
      <c r="B15" s="14"/>
      <c r="C15" s="33"/>
      <c r="D15" s="34" t="str">
        <f>IF(B8="$/pc","Your quoted dip-spin piece price","Your quoted price per lb from dip-spin")</f>
        <v>Your quoted price per lb from dip-spin</v>
      </c>
      <c r="F15" s="13" t="s">
        <v>14</v>
      </c>
      <c r="G15" s="14"/>
      <c r="H15" s="48"/>
      <c r="I15" s="36" t="s">
        <v>52</v>
      </c>
    </row>
    <row r="16" spans="1:14" x14ac:dyDescent="0.25">
      <c r="A16" s="17" t="s">
        <v>14</v>
      </c>
      <c r="B16" s="20">
        <f>IF(B8="$/pc", B15, B9*B15)</f>
        <v>0</v>
      </c>
      <c r="C16" s="33"/>
      <c r="D16" s="34" t="s">
        <v>63</v>
      </c>
      <c r="F16" s="17" t="s">
        <v>9</v>
      </c>
      <c r="G16" s="20">
        <v>0</v>
      </c>
      <c r="H16" s="48"/>
      <c r="I16" s="36" t="s">
        <v>35</v>
      </c>
    </row>
    <row r="17" spans="1:9" x14ac:dyDescent="0.25">
      <c r="A17" s="17" t="s">
        <v>9</v>
      </c>
      <c r="B17" s="20" t="e">
        <f>B14</f>
        <v>#DIV/0!</v>
      </c>
      <c r="C17" s="33"/>
      <c r="D17" s="34" t="s">
        <v>41</v>
      </c>
      <c r="F17" s="17" t="s">
        <v>4</v>
      </c>
      <c r="G17" s="20">
        <v>0</v>
      </c>
      <c r="H17" s="48"/>
      <c r="I17" s="36" t="s">
        <v>34</v>
      </c>
    </row>
    <row r="18" spans="1:9" x14ac:dyDescent="0.25">
      <c r="A18" s="13" t="s">
        <v>3</v>
      </c>
      <c r="B18" s="15"/>
      <c r="C18" s="33"/>
      <c r="D18" s="34" t="s">
        <v>42</v>
      </c>
      <c r="F18" s="17" t="s">
        <v>7</v>
      </c>
      <c r="G18" s="20">
        <v>0</v>
      </c>
      <c r="H18" s="48"/>
      <c r="I18" s="36" t="s">
        <v>29</v>
      </c>
    </row>
    <row r="19" spans="1:9" x14ac:dyDescent="0.25">
      <c r="A19" s="13" t="s">
        <v>1</v>
      </c>
      <c r="B19" s="9"/>
      <c r="C19" s="33"/>
      <c r="D19" s="34" t="s">
        <v>43</v>
      </c>
      <c r="F19" s="13" t="s">
        <v>11</v>
      </c>
      <c r="G19" s="14"/>
      <c r="H19" s="48"/>
      <c r="I19" s="36" t="s">
        <v>28</v>
      </c>
    </row>
    <row r="20" spans="1:9" ht="15.75" thickBot="1" x14ac:dyDescent="0.3">
      <c r="A20" s="17" t="s">
        <v>4</v>
      </c>
      <c r="B20" s="20" t="e">
        <f>$B$18/B19</f>
        <v>#DIV/0!</v>
      </c>
      <c r="C20" s="33"/>
      <c r="D20" s="34"/>
      <c r="F20" s="18" t="s">
        <v>10</v>
      </c>
      <c r="G20" s="45" t="e">
        <f>G19/$B$7</f>
        <v>#DIV/0!</v>
      </c>
      <c r="H20" s="48"/>
      <c r="I20" s="49"/>
    </row>
    <row r="21" spans="1:9" ht="15.75" thickBot="1" x14ac:dyDescent="0.3">
      <c r="A21" s="13" t="s">
        <v>18</v>
      </c>
      <c r="B21" s="16"/>
      <c r="C21" s="33"/>
      <c r="D21" s="34" t="s">
        <v>44</v>
      </c>
      <c r="F21" s="19" t="s">
        <v>53</v>
      </c>
      <c r="G21" s="22" t="e">
        <f>$B$6+G14+G15+G16+G18+G20</f>
        <v>#DIV/0!</v>
      </c>
      <c r="H21" s="47"/>
      <c r="I21" s="43" t="s">
        <v>51</v>
      </c>
    </row>
    <row r="22" spans="1:9" x14ac:dyDescent="0.25">
      <c r="A22" s="17" t="s">
        <v>5</v>
      </c>
      <c r="B22" s="20" t="e">
        <f>((B21*$B$7)*(B6+(B14*2)+B16+B20))/($B$7*(1-B21))</f>
        <v>#DIV/0!</v>
      </c>
      <c r="C22" s="33"/>
      <c r="D22" s="34"/>
    </row>
    <row r="23" spans="1:9" x14ac:dyDescent="0.25">
      <c r="A23" s="13" t="s">
        <v>2</v>
      </c>
      <c r="B23" s="9"/>
      <c r="C23" s="33"/>
      <c r="D23" s="34" t="s">
        <v>45</v>
      </c>
      <c r="F23" s="69" t="s">
        <v>66</v>
      </c>
      <c r="G23" s="69"/>
      <c r="H23" s="69"/>
      <c r="I23" s="69"/>
    </row>
    <row r="24" spans="1:9" x14ac:dyDescent="0.25">
      <c r="A24" s="17" t="s">
        <v>7</v>
      </c>
      <c r="B24" s="20" t="e">
        <f>$B$18/B23</f>
        <v>#DIV/0!</v>
      </c>
      <c r="C24" s="33"/>
      <c r="D24" s="34"/>
      <c r="F24" s="69"/>
      <c r="G24" s="69"/>
      <c r="H24" s="69"/>
      <c r="I24" s="69"/>
    </row>
    <row r="25" spans="1:9" x14ac:dyDescent="0.25">
      <c r="A25" s="13" t="s">
        <v>11</v>
      </c>
      <c r="B25" s="15"/>
      <c r="C25" s="33"/>
      <c r="D25" s="34" t="s">
        <v>46</v>
      </c>
    </row>
    <row r="26" spans="1:9" ht="15.75" customHeight="1" thickBot="1" x14ac:dyDescent="0.3">
      <c r="A26" s="18" t="s">
        <v>10</v>
      </c>
      <c r="B26" s="21" t="e">
        <f>B25/B7</f>
        <v>#DIV/0!</v>
      </c>
      <c r="C26" s="33"/>
      <c r="D26" s="34"/>
      <c r="F26" s="69" t="s">
        <v>65</v>
      </c>
      <c r="G26" s="69"/>
      <c r="H26" s="69"/>
      <c r="I26" s="69"/>
    </row>
    <row r="27" spans="1:9" ht="15.75" thickBot="1" x14ac:dyDescent="0.3">
      <c r="A27" s="19" t="s">
        <v>20</v>
      </c>
      <c r="B27" s="22" t="e">
        <f>B6+B14+B16+B17+B20+B22+B24+B26</f>
        <v>#DIV/0!</v>
      </c>
      <c r="C27" s="41"/>
      <c r="D27" s="42" t="s">
        <v>47</v>
      </c>
      <c r="F27" s="69"/>
      <c r="G27" s="69"/>
      <c r="H27" s="69"/>
      <c r="I27" s="69"/>
    </row>
    <row r="28" spans="1:9" ht="15.75" thickBot="1" x14ac:dyDescent="0.3">
      <c r="D28" s="29"/>
      <c r="F28" s="69"/>
      <c r="G28" s="69"/>
      <c r="H28" s="69"/>
      <c r="I28" s="69"/>
    </row>
    <row r="29" spans="1:9" ht="30.75" customHeight="1" thickBot="1" x14ac:dyDescent="0.3">
      <c r="A29" s="58" t="s">
        <v>16</v>
      </c>
      <c r="B29" s="59"/>
      <c r="C29" s="67" t="s">
        <v>48</v>
      </c>
      <c r="D29" s="68"/>
    </row>
    <row r="30" spans="1:9" x14ac:dyDescent="0.25">
      <c r="A30" s="13" t="s">
        <v>24</v>
      </c>
      <c r="B30" s="15"/>
      <c r="C30" s="32"/>
      <c r="D30" s="35" t="s">
        <v>40</v>
      </c>
      <c r="F30" s="69" t="s">
        <v>67</v>
      </c>
      <c r="G30" s="69"/>
      <c r="H30" s="69"/>
      <c r="I30" s="69"/>
    </row>
    <row r="31" spans="1:9" x14ac:dyDescent="0.25">
      <c r="A31" s="17" t="s">
        <v>22</v>
      </c>
      <c r="B31" s="20" t="e">
        <f>B30/($B$7*B21)</f>
        <v>#DIV/0!</v>
      </c>
      <c r="C31" s="33"/>
      <c r="D31" s="36"/>
      <c r="F31" s="69"/>
      <c r="G31" s="69"/>
      <c r="H31" s="69"/>
      <c r="I31" s="69"/>
    </row>
    <row r="32" spans="1:9" x14ac:dyDescent="0.25">
      <c r="A32" s="17" t="s">
        <v>23</v>
      </c>
      <c r="B32" s="20" t="str">
        <f>IF(B8="$/lb",B16,IF(B8="$/pc",B15,""))</f>
        <v/>
      </c>
      <c r="C32" s="33"/>
      <c r="D32" s="36"/>
      <c r="F32" s="69"/>
      <c r="G32" s="69"/>
      <c r="H32" s="69"/>
      <c r="I32" s="69"/>
    </row>
    <row r="33" spans="1:6" x14ac:dyDescent="0.25">
      <c r="A33" s="17" t="s">
        <v>9</v>
      </c>
      <c r="B33" s="20" t="e">
        <f>B31</f>
        <v>#DIV/0!</v>
      </c>
      <c r="C33" s="33"/>
      <c r="D33" s="36"/>
    </row>
    <row r="34" spans="1:6" x14ac:dyDescent="0.25">
      <c r="A34" s="17" t="s">
        <v>25</v>
      </c>
      <c r="B34" s="20" t="e">
        <f>B20</f>
        <v>#DIV/0!</v>
      </c>
      <c r="C34" s="33"/>
      <c r="D34" s="36"/>
    </row>
    <row r="35" spans="1:6" x14ac:dyDescent="0.25">
      <c r="A35" s="13" t="s">
        <v>19</v>
      </c>
      <c r="B35" s="16"/>
      <c r="C35" s="33"/>
      <c r="D35" s="36" t="s">
        <v>49</v>
      </c>
    </row>
    <row r="36" spans="1:6" x14ac:dyDescent="0.25">
      <c r="A36" s="17" t="s">
        <v>17</v>
      </c>
      <c r="B36" s="20" t="e">
        <f>((B21*$B$7)*(B14+B16+B17+B20+B31+B32+B33+B34))/($B$7*(1-(B21*B35)))</f>
        <v>#DIV/0!</v>
      </c>
      <c r="C36" s="33"/>
      <c r="D36" s="36"/>
    </row>
    <row r="37" spans="1:6" x14ac:dyDescent="0.25">
      <c r="A37" s="17" t="s">
        <v>5</v>
      </c>
      <c r="B37" s="20" t="e">
        <f>(($B$7*B21*B35)*B6)/($B$7*(1-(B21*B35)))</f>
        <v>#DIV/0!</v>
      </c>
      <c r="C37" s="33"/>
      <c r="D37" s="36"/>
    </row>
    <row r="38" spans="1:6" x14ac:dyDescent="0.25">
      <c r="A38" s="13" t="s">
        <v>2</v>
      </c>
      <c r="B38" s="9"/>
      <c r="C38" s="33"/>
      <c r="D38" s="36" t="s">
        <v>45</v>
      </c>
    </row>
    <row r="39" spans="1:6" x14ac:dyDescent="0.25">
      <c r="A39" s="17" t="s">
        <v>7</v>
      </c>
      <c r="B39" s="20" t="e">
        <f>$B$18/B38</f>
        <v>#DIV/0!</v>
      </c>
      <c r="C39" s="33"/>
      <c r="D39" s="36"/>
    </row>
    <row r="40" spans="1:6" x14ac:dyDescent="0.25">
      <c r="A40" s="13" t="s">
        <v>11</v>
      </c>
      <c r="B40" s="15"/>
      <c r="C40" s="33"/>
      <c r="D40" s="36" t="s">
        <v>46</v>
      </c>
      <c r="F40" s="70" t="s">
        <v>56</v>
      </c>
    </row>
    <row r="41" spans="1:6" ht="15.75" thickBot="1" x14ac:dyDescent="0.3">
      <c r="A41" s="23" t="s">
        <v>10</v>
      </c>
      <c r="B41" s="24" t="e">
        <f>B40/$B$7</f>
        <v>#DIV/0!</v>
      </c>
      <c r="C41" s="33"/>
      <c r="D41" s="37"/>
      <c r="F41" s="70" t="s">
        <v>57</v>
      </c>
    </row>
    <row r="42" spans="1:6" ht="15.75" thickBot="1" x14ac:dyDescent="0.3">
      <c r="A42" s="25" t="s">
        <v>21</v>
      </c>
      <c r="B42" s="26" t="e">
        <f>B6+B14+B16+B17+B20+B31+B32+B33+B34+B36+B37+B39+B41</f>
        <v>#DIV/0!</v>
      </c>
      <c r="C42" s="41"/>
      <c r="D42" s="43" t="s">
        <v>50</v>
      </c>
      <c r="F42" s="51" t="s">
        <v>58</v>
      </c>
    </row>
  </sheetData>
  <mergeCells count="12">
    <mergeCell ref="F30:I32"/>
    <mergeCell ref="F6:G6"/>
    <mergeCell ref="F7:G7"/>
    <mergeCell ref="A12:B12"/>
    <mergeCell ref="A29:B29"/>
    <mergeCell ref="F12:G12"/>
    <mergeCell ref="F11:I11"/>
    <mergeCell ref="A11:D11"/>
    <mergeCell ref="C29:D29"/>
    <mergeCell ref="H12:I12"/>
    <mergeCell ref="F23:I24"/>
    <mergeCell ref="F26:I28"/>
  </mergeCells>
  <dataValidations count="1">
    <dataValidation type="list" allowBlank="1" showInputMessage="1" showErrorMessage="1" sqref="B8">
      <formula1>$N$6:$N$7</formula1>
    </dataValidation>
  </dataValidations>
  <hyperlinks>
    <hyperlink ref="F40" r:id="rId1"/>
    <hyperlink ref="F41" r:id="rId2"/>
  </hyperlinks>
  <pageMargins left="0.25" right="0.25" top="0.75" bottom="0.75" header="0.3" footer="0.3"/>
  <pageSetup scale="67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 vs DS Cost 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Moelker</dc:creator>
  <cp:lastModifiedBy>Mike Michalak</cp:lastModifiedBy>
  <cp:lastPrinted>2017-05-01T17:19:02Z</cp:lastPrinted>
  <dcterms:created xsi:type="dcterms:W3CDTF">2017-02-03T16:12:53Z</dcterms:created>
  <dcterms:modified xsi:type="dcterms:W3CDTF">2017-05-01T19:06:18Z</dcterms:modified>
</cp:coreProperties>
</file>